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2666A8F6-31FF-45C7-B6E6-92CF6A15CEB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'!$A$1:$L$144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6" i="3" l="1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11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0" i="3"/>
  <c r="K9" i="3"/>
  <c r="H104" i="3" l="1"/>
  <c r="K94" i="3"/>
  <c r="K95" i="3"/>
  <c r="K96" i="3"/>
  <c r="K97" i="3"/>
  <c r="K98" i="3"/>
  <c r="K99" i="3"/>
  <c r="K100" i="3"/>
  <c r="K101" i="3"/>
  <c r="K102" i="3"/>
  <c r="K103" i="3"/>
  <c r="K93" i="3"/>
  <c r="K52" i="3"/>
  <c r="K53" i="3"/>
  <c r="K54" i="3"/>
  <c r="K55" i="3"/>
  <c r="K56" i="3"/>
  <c r="K57" i="3"/>
  <c r="K58" i="3"/>
  <c r="K51" i="3"/>
  <c r="H106" i="3" l="1"/>
  <c r="G104" i="3"/>
  <c r="G106" i="3" s="1"/>
  <c r="E104" i="3" l="1"/>
  <c r="F104" i="3"/>
  <c r="F106" i="3" s="1"/>
  <c r="E106" i="3" l="1"/>
  <c r="A117" i="3" l="1"/>
  <c r="B117" i="3" s="1"/>
  <c r="C115" i="3" l="1"/>
  <c r="D115" i="3" s="1"/>
  <c r="D104" i="3"/>
  <c r="D106" i="3" s="1"/>
  <c r="C104" i="3" l="1"/>
  <c r="C106" i="3" s="1"/>
  <c r="B26" i="3" l="1"/>
  <c r="K26" i="3" s="1"/>
  <c r="B104" i="3" l="1"/>
  <c r="K104" i="3" s="1"/>
  <c r="B106" i="3" l="1"/>
  <c r="K106" i="3" s="1"/>
  <c r="A120" i="3" l="1"/>
</calcChain>
</file>

<file path=xl/sharedStrings.xml><?xml version="1.0" encoding="utf-8"?>
<sst xmlns="http://schemas.openxmlformats.org/spreadsheetml/2006/main" count="222" uniqueCount="123">
  <si>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</si>
  <si>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</si>
  <si>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</si>
  <si>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</si>
  <si>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</si>
  <si>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</si>
  <si>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</si>
  <si>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</si>
  <si>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</si>
  <si>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</si>
  <si>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</si>
  <si>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</si>
  <si>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</si>
  <si>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</si>
  <si>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</si>
  <si>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</si>
  <si>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</si>
  <si>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</si>
  <si>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</si>
  <si>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</si>
  <si>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</si>
  <si>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</si>
  <si>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</si>
  <si>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</si>
  <si>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</si>
  <si>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</si>
  <si>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</si>
  <si>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</si>
  <si>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</si>
  <si>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</si>
  <si>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</si>
  <si>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</si>
  <si>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</si>
  <si>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</si>
  <si>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</si>
  <si>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</si>
  <si>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</si>
  <si>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</si>
  <si>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</si>
  <si>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</si>
  <si>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</si>
  <si>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</si>
  <si>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</si>
  <si>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</si>
  <si>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</si>
  <si>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</si>
  <si>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</si>
  <si>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</si>
  <si>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</si>
  <si>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</si>
  <si>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</si>
  <si>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</si>
  <si>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</si>
  <si>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</si>
  <si>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</si>
  <si>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</si>
  <si>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</si>
  <si>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</si>
  <si>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</si>
  <si>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</si>
  <si>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</si>
  <si>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</si>
  <si>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</si>
  <si>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</si>
  <si>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</si>
  <si>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</si>
  <si>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</si>
  <si>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</si>
  <si>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</si>
  <si>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</si>
  <si>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</si>
  <si>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</si>
  <si>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</si>
  <si>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</si>
  <si>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</si>
  <si>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</si>
  <si>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</si>
  <si>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</si>
  <si>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</si>
  <si>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</si>
  <si>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</si>
  <si>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</si>
  <si>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</si>
  <si>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</si>
  <si>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</si>
  <si>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</si>
  <si>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</si>
  <si>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</si>
  <si>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</si>
  <si>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</si>
  <si>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</si>
  <si>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</si>
  <si>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</si>
  <si>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</si>
  <si>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</si>
  <si>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</si>
  <si>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</si>
  <si>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</si>
  <si>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</si>
  <si>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Depto. Financiero</t>
  </si>
  <si>
    <t>__________________________</t>
  </si>
  <si>
    <t>Licda. Katy Tavarez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</si>
  <si>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</si>
  <si>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</si>
  <si>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2022</t>
  </si>
  <si>
    <t>Febrero</t>
  </si>
  <si>
    <t>Marzo</t>
  </si>
  <si>
    <t>VALOR PRESUPUESTO VIGENTE</t>
  </si>
  <si>
    <t>VALOR EJECUTADO A NIVEL DEVENGADO (A)</t>
  </si>
  <si>
    <t>VALOR PROGRAMADO A DEVENGAR POR TRES MESES (B)</t>
  </si>
  <si>
    <t>%</t>
  </si>
  <si>
    <t>DIFERENCIA C=(A-B)</t>
  </si>
  <si>
    <t>DIFERENCIA % D=C/B</t>
  </si>
  <si>
    <t>NOTA: SE APRECIA QUE LA INSTITUCION A EJECUTADO UN 15.24% POR DEBAJO DE LO PRESUPUESTADO.</t>
  </si>
  <si>
    <t>Abril</t>
  </si>
  <si>
    <t>Mayo</t>
  </si>
  <si>
    <t>Junio</t>
  </si>
  <si>
    <t>Julio</t>
  </si>
  <si>
    <t>-</t>
  </si>
  <si>
    <t>Agosto</t>
  </si>
  <si>
    <t>Licda. Odaliza Bàez</t>
  </si>
  <si>
    <t xml:space="preserve">Enc. Division de Presupuesto/ Analista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</si>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</sst>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0" fontId="0" fillId="0" borderId="0" xfId="0" applyFont="1" applyAlignment="1">
      <alignment horizontal="left" vertical="center" wrapText="1" indent="2"/>
    </xf>
    <xf numFmtId="0" fontId="0" fillId="0" borderId="0" xfId="0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9" xfId="0" applyNumberFormat="1" applyFont="1" applyBorder="1"/>
    <xf numFmtId="10" fontId="8" fillId="0" borderId="7" xfId="0" applyNumberFormat="1" applyFont="1" applyBorder="1" applyAlignment="1">
      <alignment vertical="center"/>
    </xf>
    <xf numFmtId="0" fontId="0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/>
    <xf numFmtId="10" fontId="8" fillId="0" borderId="8" xfId="2" applyNumberFormat="1" applyFont="1" applyBorder="1" applyAlignment="1">
      <alignment vertical="center"/>
    </xf>
    <xf numFmtId="10" fontId="8" fillId="0" borderId="0" xfId="2" applyNumberFormat="1" applyFont="1" applyBorder="1" applyAlignment="1">
      <alignment horizontal="center" vertical="center"/>
    </xf>
    <xf numFmtId="43" fontId="11" fillId="0" borderId="0" xfId="1" applyFont="1" applyAlignment="1">
      <alignment horizontal="right"/>
    </xf>
    <xf numFmtId="43" fontId="0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0" fontId="8" fillId="0" borderId="7" xfId="2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10" fontId="8" fillId="0" borderId="8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350603</xdr:colOff>
      <xdr:row>0</xdr:row>
      <xdr:rowOff>171450</xdr:rowOff>
    </xdr:from>
    <xdr:to>
      <xdr:col>8</xdr:col>
      <xdr:colOff>971550</xdr:colOff>
      <xdr:row>6</xdr:row>
      <xdr:rowOff>57150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853" y="17145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0</xdr:col>
      <xdr:colOff>1343025</xdr:colOff>
      <xdr:row>5</xdr:row>
      <xdr:rowOff>152499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66675</xdr:rowOff>
    </xdr:from>
    <xdr:to>
      <xdr:col>0</xdr:col>
      <xdr:colOff>1333500</xdr:colOff>
      <xdr:row>89</xdr:row>
      <xdr:rowOff>95349</xdr:rowOff>
    </xdr:to>
    <xdr:pic>
      <xdr:nvPicPr>
        <xdr:cNvPr id="17" name="Imagen 1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916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323850</xdr:colOff>
      <xdr:row>43</xdr:row>
      <xdr:rowOff>142875</xdr:rowOff>
    </xdr:from>
    <xdr:to>
      <xdr:col>8</xdr:col>
      <xdr:colOff>954321</xdr:colOff>
      <xdr:row>49</xdr:row>
      <xdr:rowOff>28575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90868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84</xdr:row>
      <xdr:rowOff>180975</xdr:rowOff>
    </xdr:from>
    <xdr:to>
      <xdr:col>8</xdr:col>
      <xdr:colOff>952500</xdr:colOff>
      <xdr:row>90</xdr:row>
      <xdr:rowOff>66675</xdr:rowOff>
    </xdr:to>
    <xdr:pic>
      <xdr:nvPicPr>
        <xdr:cNvPr id="20" name="3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7535525"/>
          <a:ext cx="1628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8" t="s">
        <v>85</v>
      </c>
      <c r="B1" s="68"/>
      <c r="C1" s="68"/>
      <c r="E1" s="9" t="s">
        <v>39</v>
      </c>
    </row>
    <row r="2" spans="1:5" ht="18.75" x14ac:dyDescent="0.25">
      <c r="A2" s="68" t="s">
        <v>84</v>
      </c>
      <c r="B2" s="68"/>
      <c r="C2" s="68"/>
      <c r="E2" s="15" t="s">
        <v>88</v>
      </c>
    </row>
    <row r="3" spans="1:5" ht="18.75" x14ac:dyDescent="0.25">
      <c r="A3" s="68" t="s">
        <v>94</v>
      </c>
      <c r="B3" s="68"/>
      <c r="C3" s="68"/>
      <c r="E3" s="15" t="s">
        <v>89</v>
      </c>
    </row>
    <row r="4" spans="1:5" ht="18.75" x14ac:dyDescent="0.3">
      <c r="A4" s="70" t="s">
        <v>95</v>
      </c>
      <c r="B4" s="70"/>
      <c r="C4" s="70"/>
      <c r="E4" s="9" t="s">
        <v>83</v>
      </c>
    </row>
    <row r="5" spans="1:5" x14ac:dyDescent="0.25">
      <c r="A5" s="69" t="s">
        <v>36</v>
      </c>
      <c r="B5" s="69"/>
      <c r="C5" s="69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131"/>
  <sheetViews>
    <sheetView showGridLines="0" tabSelected="1" view="pageBreakPreview" topLeftCell="B97" zoomScaleNormal="100" zoomScaleSheetLayoutView="100" workbookViewId="0">
      <selection activeCell="N14" sqref="N14"/>
    </sheetView>
  </sheetViews>
  <sheetFormatPr defaultColWidth="9.140625" defaultRowHeight="15" x14ac:dyDescent="0.25"/>
  <cols>
    <col min="1" max="1" width="63.140625" style="25" customWidth="1"/>
    <col min="2" max="2" width="16" style="40" customWidth="1"/>
    <col min="3" max="3" width="16.42578125" style="40" customWidth="1"/>
    <col min="4" max="4" width="14.42578125" style="40" customWidth="1"/>
    <col min="5" max="5" width="16" style="40" customWidth="1"/>
    <col min="6" max="10" width="15" style="40" customWidth="1"/>
    <col min="11" max="11" width="17.42578125" style="27" customWidth="1"/>
    <col min="12" max="12" width="0.5703125" style="27" customWidth="1"/>
    <col min="13" max="13" width="14.85546875" style="25" bestFit="1" customWidth="1"/>
    <col min="14" max="14" width="96.7109375" style="25" bestFit="1" customWidth="1"/>
    <col min="15" max="15" width="9.140625" style="25"/>
    <col min="16" max="23" width="6" style="25" bestFit="1" customWidth="1"/>
    <col min="24" max="25" width="7" style="25" bestFit="1" customWidth="1"/>
    <col min="26" max="16384" width="9.140625" style="25"/>
  </cols>
  <sheetData>
    <row r="3" spans="1:25" x14ac:dyDescent="0.25">
      <c r="A3" s="71" t="s">
        <v>97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49"/>
      <c r="N3" s="22"/>
    </row>
    <row r="4" spans="1:25" x14ac:dyDescent="0.25">
      <c r="A4" s="71" t="s">
        <v>98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49"/>
      <c r="N4" s="29"/>
    </row>
    <row r="5" spans="1:25" x14ac:dyDescent="0.25">
      <c r="A5" s="71" t="s">
        <v>104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49"/>
      <c r="N5" s="29"/>
    </row>
    <row r="6" spans="1:25" x14ac:dyDescent="0.25">
      <c r="A6" s="71" t="s">
        <v>93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49"/>
      <c r="N6" s="29"/>
    </row>
    <row r="7" spans="1:25" x14ac:dyDescent="0.25">
      <c r="A7" s="72" t="s">
        <v>102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48"/>
      <c r="N7" s="29"/>
    </row>
    <row r="8" spans="1:25" x14ac:dyDescent="0.25">
      <c r="A8" s="30" t="s">
        <v>0</v>
      </c>
      <c r="B8" s="47" t="s">
        <v>82</v>
      </c>
      <c r="C8" s="47" t="s">
        <v>105</v>
      </c>
      <c r="D8" s="47" t="s">
        <v>106</v>
      </c>
      <c r="E8" s="47" t="s">
        <v>114</v>
      </c>
      <c r="F8" s="47" t="s">
        <v>115</v>
      </c>
      <c r="G8" s="47" t="s">
        <v>116</v>
      </c>
      <c r="H8" s="47" t="s">
        <v>117</v>
      </c>
      <c r="I8" s="47" t="s">
        <v>119</v>
      </c>
      <c r="J8" s="47" t="s">
        <v>122</v>
      </c>
      <c r="K8" s="31" t="s">
        <v>96</v>
      </c>
      <c r="L8" s="31" t="s">
        <v>110</v>
      </c>
      <c r="X8" s="32"/>
      <c r="Y8" s="32"/>
    </row>
    <row r="9" spans="1:25" x14ac:dyDescent="0.25">
      <c r="A9" s="1" t="s">
        <v>1</v>
      </c>
      <c r="B9" s="37">
        <v>17219977.59</v>
      </c>
      <c r="C9" s="37">
        <v>18825449.52</v>
      </c>
      <c r="D9" s="37">
        <v>24055481.350000001</v>
      </c>
      <c r="E9" s="37">
        <v>25723090.100000001</v>
      </c>
      <c r="F9" s="37">
        <v>32833590.75</v>
      </c>
      <c r="G9" s="37">
        <v>20972853.210000001</v>
      </c>
      <c r="H9" s="37">
        <v>22604668.609999999</v>
      </c>
      <c r="I9" s="37">
        <v>23064867.960000001</v>
      </c>
      <c r="J9" s="37">
        <v>23610742.77</v>
      </c>
      <c r="K9" s="26">
        <f>+B9+C9+D9+E9+F9+G9+H9+I9+J9</f>
        <v>208910721.86000001</v>
      </c>
      <c r="L9" s="26">
        <v>18.260000000000002</v>
      </c>
      <c r="N9" s="32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5">
      <c r="A10" s="3" t="s">
        <v>2</v>
      </c>
      <c r="B10" s="38">
        <v>16448112.74</v>
      </c>
      <c r="C10" s="38">
        <v>16621240.779999999</v>
      </c>
      <c r="D10" s="38">
        <v>17367656.309999999</v>
      </c>
      <c r="E10" s="38">
        <v>21425536.719999999</v>
      </c>
      <c r="F10" s="38">
        <v>28994505.329999998</v>
      </c>
      <c r="G10" s="38">
        <v>18086226.77</v>
      </c>
      <c r="H10" s="38">
        <v>18219595.800000001</v>
      </c>
      <c r="I10" s="38">
        <v>18217304.359999999</v>
      </c>
      <c r="J10" s="38">
        <v>18500589.960000001</v>
      </c>
      <c r="K10" s="26">
        <f t="shared" ref="K10:K43" si="0">+B10+C10+D10+E10+F10+G10+H10+I10+J10</f>
        <v>173880768.77000001</v>
      </c>
      <c r="L10" s="27">
        <v>20.079999999999998</v>
      </c>
      <c r="M10" s="32"/>
      <c r="N10" s="32"/>
      <c r="P10" s="20"/>
    </row>
    <row r="11" spans="1:25" x14ac:dyDescent="0.25">
      <c r="A11" s="24" t="s">
        <v>3</v>
      </c>
      <c r="B11" s="38">
        <v>13766505.83</v>
      </c>
      <c r="C11" s="38">
        <v>13908781.59</v>
      </c>
      <c r="D11" s="38">
        <v>14525782.51</v>
      </c>
      <c r="E11" s="38">
        <v>15445696.050000001</v>
      </c>
      <c r="F11" s="38">
        <v>15641655.92</v>
      </c>
      <c r="G11" s="38">
        <v>15095582</v>
      </c>
      <c r="H11" s="38">
        <v>15288046.07</v>
      </c>
      <c r="I11" s="38">
        <v>15198688.210000001</v>
      </c>
      <c r="J11" s="38">
        <v>15497758.109999999</v>
      </c>
      <c r="K11" s="26">
        <f>+B11+C11+D11+E11+F11+G11+H11+I11+J11</f>
        <v>134368496.29000002</v>
      </c>
      <c r="L11" s="26">
        <v>22.08</v>
      </c>
      <c r="M11" s="32"/>
    </row>
    <row r="12" spans="1:25" x14ac:dyDescent="0.25">
      <c r="A12" s="24" t="s">
        <v>4</v>
      </c>
      <c r="B12" s="38">
        <v>611000</v>
      </c>
      <c r="C12" s="38">
        <v>661943.34</v>
      </c>
      <c r="D12" s="38">
        <v>665855.24</v>
      </c>
      <c r="E12" s="38">
        <v>3748857.95</v>
      </c>
      <c r="F12" s="38">
        <v>10638234.699999999</v>
      </c>
      <c r="G12" s="38">
        <v>601000</v>
      </c>
      <c r="H12" s="38">
        <v>652389.48</v>
      </c>
      <c r="I12" s="38">
        <v>632434.24</v>
      </c>
      <c r="J12" s="38">
        <v>623000</v>
      </c>
      <c r="K12" s="26">
        <f t="shared" si="0"/>
        <v>18834714.949999999</v>
      </c>
      <c r="L12" s="26">
        <v>6.12</v>
      </c>
      <c r="M12" s="32"/>
    </row>
    <row r="13" spans="1:25" x14ac:dyDescent="0.25">
      <c r="A13" s="24" t="s">
        <v>40</v>
      </c>
      <c r="B13" s="42">
        <v>0</v>
      </c>
      <c r="C13" s="42">
        <v>0</v>
      </c>
      <c r="D13" s="42">
        <v>0</v>
      </c>
      <c r="E13" s="42">
        <v>0</v>
      </c>
      <c r="F13" s="38">
        <v>360000</v>
      </c>
      <c r="G13" s="38">
        <v>120000</v>
      </c>
      <c r="H13" s="42">
        <v>0</v>
      </c>
      <c r="I13" s="42">
        <v>90000</v>
      </c>
      <c r="J13" s="42">
        <v>120000</v>
      </c>
      <c r="K13" s="26">
        <f t="shared" si="0"/>
        <v>690000</v>
      </c>
      <c r="L13" s="26">
        <v>0</v>
      </c>
    </row>
    <row r="14" spans="1:25" x14ac:dyDescent="0.25">
      <c r="A14" s="24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/>
      <c r="K14" s="42">
        <f t="shared" si="0"/>
        <v>0</v>
      </c>
      <c r="L14" s="26">
        <v>0</v>
      </c>
    </row>
    <row r="15" spans="1:25" x14ac:dyDescent="0.25">
      <c r="A15" s="24" t="s">
        <v>6</v>
      </c>
      <c r="B15" s="38">
        <v>2070606.91</v>
      </c>
      <c r="C15" s="38">
        <v>2050515.85</v>
      </c>
      <c r="D15" s="38">
        <v>2176018.56</v>
      </c>
      <c r="E15" s="38">
        <v>2230982.7200000002</v>
      </c>
      <c r="F15" s="38">
        <v>2354614.71</v>
      </c>
      <c r="G15" s="38">
        <v>2269644.77</v>
      </c>
      <c r="H15" s="38">
        <v>2279160.25</v>
      </c>
      <c r="I15" s="42">
        <v>2296181.91</v>
      </c>
      <c r="J15" s="42">
        <v>2259831.85</v>
      </c>
      <c r="K15" s="26">
        <f t="shared" si="0"/>
        <v>19987557.530000001</v>
      </c>
      <c r="L15" s="26">
        <v>23.36</v>
      </c>
    </row>
    <row r="16" spans="1:25" s="22" customFormat="1" x14ac:dyDescent="0.25">
      <c r="A16" s="3" t="s">
        <v>7</v>
      </c>
      <c r="B16" s="37">
        <v>771864.85</v>
      </c>
      <c r="C16" s="37">
        <v>1791075.96</v>
      </c>
      <c r="D16" s="37">
        <v>4805535.4000000004</v>
      </c>
      <c r="E16" s="37">
        <v>2127238.61</v>
      </c>
      <c r="F16" s="37">
        <v>3541587.08</v>
      </c>
      <c r="G16" s="37">
        <v>2413091.0299999998</v>
      </c>
      <c r="H16" s="37">
        <v>3261304.6</v>
      </c>
      <c r="I16" s="37">
        <v>3686168.82</v>
      </c>
      <c r="J16" s="37">
        <v>3685904.16</v>
      </c>
      <c r="K16" s="26">
        <f t="shared" si="0"/>
        <v>26083770.510000002</v>
      </c>
      <c r="L16" s="26">
        <v>15.83</v>
      </c>
    </row>
    <row r="17" spans="1:12" x14ac:dyDescent="0.25">
      <c r="A17" s="24" t="s">
        <v>8</v>
      </c>
      <c r="B17" s="38">
        <v>158679.1</v>
      </c>
      <c r="C17" s="38">
        <v>732219.04</v>
      </c>
      <c r="D17" s="38">
        <v>1257585.79</v>
      </c>
      <c r="E17" s="38">
        <v>251730.98</v>
      </c>
      <c r="F17" s="38">
        <v>1433081.65</v>
      </c>
      <c r="G17" s="38">
        <v>288013.36</v>
      </c>
      <c r="H17" s="38">
        <v>1276376.1100000001</v>
      </c>
      <c r="I17" s="38">
        <v>864057.07</v>
      </c>
      <c r="J17" s="38">
        <v>903683.01</v>
      </c>
      <c r="K17" s="26">
        <f t="shared" si="0"/>
        <v>7165426.1100000003</v>
      </c>
      <c r="L17" s="26">
        <v>19.73</v>
      </c>
    </row>
    <row r="18" spans="1:12" x14ac:dyDescent="0.25">
      <c r="A18" s="24" t="s">
        <v>9</v>
      </c>
      <c r="B18" s="42">
        <v>0</v>
      </c>
      <c r="C18" s="38">
        <v>118800</v>
      </c>
      <c r="D18" s="38">
        <v>166850.01</v>
      </c>
      <c r="E18" s="38">
        <v>500000</v>
      </c>
      <c r="F18" s="38">
        <v>84316.6</v>
      </c>
      <c r="G18" s="38">
        <v>97608</v>
      </c>
      <c r="H18" s="38">
        <v>599992.03</v>
      </c>
      <c r="I18" s="38">
        <v>719446</v>
      </c>
      <c r="J18" s="38">
        <v>396720.3</v>
      </c>
      <c r="K18" s="26">
        <f t="shared" si="0"/>
        <v>2683732.94</v>
      </c>
      <c r="L18" s="26">
        <v>7.33</v>
      </c>
    </row>
    <row r="19" spans="1:12" x14ac:dyDescent="0.25">
      <c r="A19" s="24" t="s">
        <v>10</v>
      </c>
      <c r="B19" s="38">
        <v>393485</v>
      </c>
      <c r="C19" s="38">
        <v>498472.5</v>
      </c>
      <c r="D19" s="38">
        <v>725617.5</v>
      </c>
      <c r="E19" s="38">
        <v>311317.5</v>
      </c>
      <c r="F19" s="38">
        <v>0</v>
      </c>
      <c r="G19" s="38">
        <v>465255</v>
      </c>
      <c r="H19" s="38">
        <v>355695</v>
      </c>
      <c r="I19" s="38">
        <v>0</v>
      </c>
      <c r="J19" s="38">
        <v>579350</v>
      </c>
      <c r="K19" s="26">
        <f t="shared" si="0"/>
        <v>3329192.5</v>
      </c>
      <c r="L19" s="26">
        <v>32.880000000000003</v>
      </c>
    </row>
    <row r="20" spans="1:12" x14ac:dyDescent="0.25">
      <c r="A20" s="24" t="s">
        <v>11</v>
      </c>
      <c r="B20" s="42">
        <v>0</v>
      </c>
      <c r="C20" s="42">
        <v>0</v>
      </c>
      <c r="D20" s="42">
        <v>0</v>
      </c>
      <c r="E20" s="38">
        <v>84000</v>
      </c>
      <c r="F20" s="38">
        <v>2310</v>
      </c>
      <c r="G20" s="38">
        <v>1250</v>
      </c>
      <c r="H20" s="42">
        <v>0</v>
      </c>
      <c r="I20" s="42">
        <v>0</v>
      </c>
      <c r="J20" s="42">
        <v>13799.64</v>
      </c>
      <c r="K20" s="26">
        <f t="shared" si="0"/>
        <v>101359.64</v>
      </c>
      <c r="L20" s="26">
        <v>0</v>
      </c>
    </row>
    <row r="21" spans="1:12" x14ac:dyDescent="0.25">
      <c r="A21" s="24" t="s">
        <v>12</v>
      </c>
      <c r="B21" s="38">
        <v>219700.75</v>
      </c>
      <c r="C21" s="38">
        <v>257603.05</v>
      </c>
      <c r="D21" s="38">
        <v>1932966.82</v>
      </c>
      <c r="E21" s="38">
        <v>129519.76</v>
      </c>
      <c r="F21" s="38">
        <v>623891.72</v>
      </c>
      <c r="G21" s="38">
        <v>998455.76</v>
      </c>
      <c r="H21" s="38">
        <v>308636.82</v>
      </c>
      <c r="I21" s="38">
        <v>1342250.99</v>
      </c>
      <c r="J21" s="38">
        <v>250000</v>
      </c>
      <c r="K21" s="26">
        <f t="shared" si="0"/>
        <v>6063025.6699999999</v>
      </c>
      <c r="L21" s="26">
        <v>20.58</v>
      </c>
    </row>
    <row r="22" spans="1:12" x14ac:dyDescent="0.25">
      <c r="A22" s="24" t="s">
        <v>13</v>
      </c>
      <c r="B22" s="42">
        <v>0</v>
      </c>
      <c r="C22" s="38">
        <v>173361.37</v>
      </c>
      <c r="D22" s="42">
        <v>0</v>
      </c>
      <c r="E22" s="38">
        <v>173361.37</v>
      </c>
      <c r="F22" s="38">
        <v>275878.09000000003</v>
      </c>
      <c r="G22" s="38">
        <v>173361.37</v>
      </c>
      <c r="H22" s="38">
        <v>173361.37</v>
      </c>
      <c r="I22" s="38">
        <v>0</v>
      </c>
      <c r="J22" s="38">
        <v>0</v>
      </c>
      <c r="K22" s="26">
        <f t="shared" si="0"/>
        <v>969323.57000000007</v>
      </c>
      <c r="L22" s="26">
        <v>10.14</v>
      </c>
    </row>
    <row r="23" spans="1:12" ht="30" x14ac:dyDescent="0.25">
      <c r="A23" s="24" t="s">
        <v>14</v>
      </c>
      <c r="B23" s="42">
        <v>0</v>
      </c>
      <c r="C23" s="46">
        <v>10620</v>
      </c>
      <c r="D23" s="50">
        <v>168473.32</v>
      </c>
      <c r="E23" s="42">
        <v>0</v>
      </c>
      <c r="F23" s="46">
        <v>6140</v>
      </c>
      <c r="G23" s="46">
        <v>182208.91</v>
      </c>
      <c r="H23" s="46">
        <v>468301.27</v>
      </c>
      <c r="I23" s="46">
        <v>368160</v>
      </c>
      <c r="J23" s="46">
        <v>208347.82</v>
      </c>
      <c r="K23" s="26">
        <f t="shared" si="0"/>
        <v>1412251.32</v>
      </c>
      <c r="L23" s="26">
        <v>4.33</v>
      </c>
    </row>
    <row r="24" spans="1:12" ht="30" x14ac:dyDescent="0.25">
      <c r="A24" s="24" t="s">
        <v>15</v>
      </c>
      <c r="B24" s="42">
        <v>0</v>
      </c>
      <c r="C24" s="42">
        <v>0</v>
      </c>
      <c r="D24" s="38">
        <v>340084.36</v>
      </c>
      <c r="E24" s="38">
        <v>654004</v>
      </c>
      <c r="F24" s="38">
        <v>773196</v>
      </c>
      <c r="G24" s="38">
        <v>202697.81</v>
      </c>
      <c r="H24" s="38">
        <v>78942</v>
      </c>
      <c r="I24" s="38">
        <v>191536.76</v>
      </c>
      <c r="J24" s="38">
        <v>1058885.3899999999</v>
      </c>
      <c r="K24" s="26">
        <f t="shared" si="0"/>
        <v>3299346.3199999994</v>
      </c>
      <c r="L24" s="26">
        <v>5.85</v>
      </c>
    </row>
    <row r="25" spans="1:12" x14ac:dyDescent="0.25">
      <c r="A25" s="24" t="s">
        <v>41</v>
      </c>
      <c r="B25" s="42">
        <v>0</v>
      </c>
      <c r="C25" s="42">
        <v>0</v>
      </c>
      <c r="D25" s="38">
        <v>213957.6</v>
      </c>
      <c r="E25" s="38">
        <v>23305</v>
      </c>
      <c r="F25" s="38">
        <v>342773.02</v>
      </c>
      <c r="G25" s="38">
        <v>4240.82</v>
      </c>
      <c r="H25" s="42">
        <v>0</v>
      </c>
      <c r="I25" s="42">
        <v>200718</v>
      </c>
      <c r="J25" s="42">
        <v>275118</v>
      </c>
      <c r="K25" s="26">
        <f t="shared" si="0"/>
        <v>1060112.44</v>
      </c>
      <c r="L25" s="26">
        <v>9.1</v>
      </c>
    </row>
    <row r="26" spans="1:12" s="22" customFormat="1" x14ac:dyDescent="0.25">
      <c r="A26" s="3" t="s">
        <v>16</v>
      </c>
      <c r="B26" s="41">
        <f>SUM(B27:B35)</f>
        <v>0</v>
      </c>
      <c r="C26" s="37">
        <v>328132.78000000003</v>
      </c>
      <c r="D26" s="37">
        <v>1720216.64</v>
      </c>
      <c r="E26" s="37">
        <v>2153719.77</v>
      </c>
      <c r="F26" s="37">
        <v>247498.34</v>
      </c>
      <c r="G26" s="37">
        <v>384368.91</v>
      </c>
      <c r="H26" s="37">
        <v>317723.36</v>
      </c>
      <c r="I26" s="37">
        <v>604425.12</v>
      </c>
      <c r="J26" s="37">
        <v>644565.75</v>
      </c>
      <c r="K26" s="26">
        <f t="shared" si="0"/>
        <v>6400650.6699999999</v>
      </c>
      <c r="L26" s="26">
        <v>13</v>
      </c>
    </row>
    <row r="27" spans="1:12" x14ac:dyDescent="0.25">
      <c r="A27" s="24" t="s">
        <v>17</v>
      </c>
      <c r="B27" s="42">
        <v>0</v>
      </c>
      <c r="C27" s="38">
        <v>77574.460000000006</v>
      </c>
      <c r="D27" s="38">
        <v>459416.64</v>
      </c>
      <c r="E27" s="38">
        <v>95708.57</v>
      </c>
      <c r="F27" s="38">
        <v>69776.86</v>
      </c>
      <c r="G27" s="38">
        <v>59798.53</v>
      </c>
      <c r="H27" s="38">
        <v>45866.6</v>
      </c>
      <c r="I27" s="38">
        <v>11672</v>
      </c>
      <c r="J27" s="38">
        <v>19962.849999999999</v>
      </c>
      <c r="K27" s="26">
        <f t="shared" si="0"/>
        <v>839776.50999999989</v>
      </c>
      <c r="L27" s="26">
        <v>19.75</v>
      </c>
    </row>
    <row r="28" spans="1:12" x14ac:dyDescent="0.25">
      <c r="A28" s="24" t="s">
        <v>18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141600</v>
      </c>
      <c r="J28" s="42">
        <v>1713.99</v>
      </c>
      <c r="K28" s="26">
        <f t="shared" si="0"/>
        <v>143313.99</v>
      </c>
      <c r="L28" s="26">
        <v>0</v>
      </c>
    </row>
    <row r="29" spans="1:12" x14ac:dyDescent="0.25">
      <c r="A29" s="24" t="s">
        <v>19</v>
      </c>
      <c r="B29" s="42">
        <v>0</v>
      </c>
      <c r="C29" s="42">
        <v>0</v>
      </c>
      <c r="D29" s="42">
        <v>244740.45</v>
      </c>
      <c r="E29" s="38">
        <v>33600</v>
      </c>
      <c r="F29" s="38">
        <v>5100</v>
      </c>
      <c r="G29" s="38">
        <v>2550</v>
      </c>
      <c r="H29" s="42">
        <v>0</v>
      </c>
      <c r="I29" s="42">
        <v>264990.46000000002</v>
      </c>
      <c r="J29" s="42">
        <v>212463.25</v>
      </c>
      <c r="K29" s="26">
        <f t="shared" si="0"/>
        <v>763444.16</v>
      </c>
      <c r="L29" s="26">
        <v>11.25</v>
      </c>
    </row>
    <row r="30" spans="1:12" x14ac:dyDescent="0.25">
      <c r="A30" s="24" t="s">
        <v>20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 t="s">
        <v>118</v>
      </c>
      <c r="J30" s="42"/>
      <c r="K30" s="26" t="e">
        <f t="shared" si="0"/>
        <v>#VALUE!</v>
      </c>
      <c r="L30" s="26">
        <v>0</v>
      </c>
    </row>
    <row r="31" spans="1:12" x14ac:dyDescent="0.25">
      <c r="A31" s="24" t="s">
        <v>21</v>
      </c>
      <c r="B31" s="42">
        <v>0</v>
      </c>
      <c r="C31" s="42">
        <v>0</v>
      </c>
      <c r="D31" s="42">
        <v>129880</v>
      </c>
      <c r="E31" s="42">
        <v>0</v>
      </c>
      <c r="F31" s="38">
        <v>2602.61</v>
      </c>
      <c r="G31" s="38">
        <v>5825.19</v>
      </c>
      <c r="H31" s="42">
        <v>0</v>
      </c>
      <c r="I31" s="42">
        <v>88264.26</v>
      </c>
      <c r="J31" s="42">
        <v>4138.5</v>
      </c>
      <c r="K31" s="26">
        <f t="shared" si="0"/>
        <v>230710.56</v>
      </c>
      <c r="L31" s="26">
        <v>30.21</v>
      </c>
    </row>
    <row r="32" spans="1:12" x14ac:dyDescent="0.25">
      <c r="A32" s="24" t="s">
        <v>22</v>
      </c>
      <c r="B32" s="42">
        <v>0</v>
      </c>
      <c r="C32" s="38">
        <v>219362</v>
      </c>
      <c r="D32" s="38">
        <v>558753.6</v>
      </c>
      <c r="E32" s="42">
        <v>0</v>
      </c>
      <c r="F32" s="38">
        <v>4715</v>
      </c>
      <c r="G32" s="38">
        <v>119551.09</v>
      </c>
      <c r="H32" s="38">
        <v>2795</v>
      </c>
      <c r="I32" s="38">
        <v>0</v>
      </c>
      <c r="J32" s="38">
        <v>350</v>
      </c>
      <c r="K32" s="26">
        <f t="shared" si="0"/>
        <v>905526.69</v>
      </c>
      <c r="L32" s="26">
        <v>53.34</v>
      </c>
    </row>
    <row r="33" spans="1:24" ht="14.25" customHeight="1" x14ac:dyDescent="0.25">
      <c r="A33" s="24" t="s">
        <v>23</v>
      </c>
      <c r="B33" s="42">
        <v>0</v>
      </c>
      <c r="C33" s="38">
        <v>0</v>
      </c>
      <c r="D33" s="38">
        <v>230501.2</v>
      </c>
      <c r="E33" s="38">
        <v>2000000</v>
      </c>
      <c r="F33" s="38">
        <v>17483.259999999998</v>
      </c>
      <c r="G33" s="38">
        <v>12808.12</v>
      </c>
      <c r="H33" s="42">
        <v>0</v>
      </c>
      <c r="I33" s="42">
        <v>0</v>
      </c>
      <c r="J33" s="42">
        <v>68737.14</v>
      </c>
      <c r="K33" s="26">
        <f t="shared" si="0"/>
        <v>2329529.7200000002</v>
      </c>
      <c r="L33" s="26">
        <v>3.61</v>
      </c>
      <c r="M33" s="21"/>
    </row>
    <row r="34" spans="1:24" ht="30" x14ac:dyDescent="0.25">
      <c r="A34" s="24" t="s">
        <v>42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26">
        <f t="shared" si="0"/>
        <v>0</v>
      </c>
      <c r="L34" s="26">
        <v>0</v>
      </c>
    </row>
    <row r="35" spans="1:24" x14ac:dyDescent="0.25">
      <c r="A35" s="24" t="s">
        <v>24</v>
      </c>
      <c r="B35" s="42">
        <v>0</v>
      </c>
      <c r="C35" s="38">
        <v>31196.32</v>
      </c>
      <c r="D35" s="38">
        <v>96924.75</v>
      </c>
      <c r="E35" s="38">
        <v>24411.200000000001</v>
      </c>
      <c r="F35" s="38">
        <v>147820.60999999999</v>
      </c>
      <c r="G35" s="38">
        <v>183835.98</v>
      </c>
      <c r="H35" s="38">
        <v>269061.76000000001</v>
      </c>
      <c r="I35" s="38">
        <v>97898.4</v>
      </c>
      <c r="J35" s="38">
        <v>337200.02</v>
      </c>
      <c r="K35" s="26">
        <f t="shared" si="0"/>
        <v>1188349.04</v>
      </c>
      <c r="L35" s="26">
        <v>5.93</v>
      </c>
    </row>
    <row r="36" spans="1:24" s="22" customFormat="1" x14ac:dyDescent="0.25">
      <c r="A36" s="3" t="s">
        <v>25</v>
      </c>
      <c r="B36" s="42">
        <v>0</v>
      </c>
      <c r="C36" s="37">
        <v>85000</v>
      </c>
      <c r="D36" s="41">
        <v>0</v>
      </c>
      <c r="E36" s="41">
        <v>0</v>
      </c>
      <c r="F36" s="37">
        <v>50000</v>
      </c>
      <c r="G36" s="37">
        <v>20000</v>
      </c>
      <c r="H36" s="37">
        <v>140000</v>
      </c>
      <c r="I36" s="37">
        <v>20000</v>
      </c>
      <c r="J36" s="37">
        <v>35000</v>
      </c>
      <c r="K36" s="26">
        <f t="shared" si="0"/>
        <v>350000</v>
      </c>
      <c r="L36" s="26">
        <v>8.5</v>
      </c>
    </row>
    <row r="37" spans="1:24" x14ac:dyDescent="0.25">
      <c r="A37" s="24" t="s">
        <v>26</v>
      </c>
      <c r="B37" s="42">
        <v>0</v>
      </c>
      <c r="C37" s="38">
        <v>85000</v>
      </c>
      <c r="D37" s="42">
        <v>0</v>
      </c>
      <c r="E37" s="42">
        <v>0</v>
      </c>
      <c r="F37" s="38">
        <v>50000</v>
      </c>
      <c r="G37" s="38">
        <v>20000</v>
      </c>
      <c r="H37" s="38">
        <v>140000</v>
      </c>
      <c r="I37" s="38">
        <v>20000</v>
      </c>
      <c r="J37" s="38">
        <v>35000</v>
      </c>
      <c r="K37" s="26">
        <f t="shared" si="0"/>
        <v>350000</v>
      </c>
      <c r="L37" s="26">
        <v>9.6199999999999992</v>
      </c>
    </row>
    <row r="38" spans="1:24" ht="30" x14ac:dyDescent="0.25">
      <c r="A38" s="24" t="s">
        <v>43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26">
        <f t="shared" si="0"/>
        <v>0</v>
      </c>
      <c r="L38" s="26">
        <v>0</v>
      </c>
    </row>
    <row r="39" spans="1:24" ht="30" x14ac:dyDescent="0.25">
      <c r="A39" s="24" t="s">
        <v>44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26">
        <f t="shared" si="0"/>
        <v>0</v>
      </c>
      <c r="L39" s="26">
        <v>0</v>
      </c>
    </row>
    <row r="40" spans="1:24" ht="30" x14ac:dyDescent="0.25">
      <c r="A40" s="24" t="s">
        <v>45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26">
        <f t="shared" si="0"/>
        <v>0</v>
      </c>
      <c r="L40" s="26">
        <v>0</v>
      </c>
    </row>
    <row r="41" spans="1:24" ht="30" x14ac:dyDescent="0.25">
      <c r="A41" s="24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26">
        <f t="shared" si="0"/>
        <v>0</v>
      </c>
      <c r="L41" s="26">
        <v>0</v>
      </c>
    </row>
    <row r="42" spans="1:24" x14ac:dyDescent="0.25">
      <c r="A42" s="24" t="s">
        <v>27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26">
        <f t="shared" si="0"/>
        <v>0</v>
      </c>
      <c r="L42" s="26">
        <v>0</v>
      </c>
    </row>
    <row r="43" spans="1:24" ht="30" x14ac:dyDescent="0.25">
      <c r="A43" s="24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26">
        <f t="shared" si="0"/>
        <v>0</v>
      </c>
      <c r="L43" s="26">
        <v>0</v>
      </c>
    </row>
    <row r="44" spans="1:24" x14ac:dyDescent="0.25">
      <c r="A44" s="24"/>
      <c r="B44" s="39"/>
      <c r="C44" s="39"/>
      <c r="D44" s="39"/>
      <c r="E44" s="39"/>
      <c r="F44" s="39"/>
      <c r="G44" s="39"/>
      <c r="H44" s="39"/>
      <c r="I44" s="39"/>
      <c r="J44" s="39"/>
      <c r="K44" s="26"/>
      <c r="L44" s="26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4" x14ac:dyDescent="0.25"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x14ac:dyDescent="0.25">
      <c r="A46" s="71" t="s">
        <v>97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49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x14ac:dyDescent="0.25">
      <c r="A47" s="71" t="s">
        <v>98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49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x14ac:dyDescent="0.25">
      <c r="A48" s="71" t="s">
        <v>104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49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spans="1:12" s="22" customFormat="1" x14ac:dyDescent="0.25">
      <c r="A49" s="71" t="s">
        <v>93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49"/>
    </row>
    <row r="50" spans="1:12" x14ac:dyDescent="0.25">
      <c r="A50" s="72" t="s">
        <v>102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48"/>
    </row>
    <row r="51" spans="1:12" x14ac:dyDescent="0.25">
      <c r="A51" s="29" t="s">
        <v>103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 t="s">
        <v>118</v>
      </c>
      <c r="K51" s="26">
        <f>+B51+C51+D51+E51+F51+G51+H51</f>
        <v>0</v>
      </c>
      <c r="L51" s="26">
        <v>0</v>
      </c>
    </row>
    <row r="52" spans="1:12" x14ac:dyDescent="0.25">
      <c r="A52" s="24" t="s">
        <v>49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 t="s">
        <v>118</v>
      </c>
      <c r="K52" s="26">
        <f t="shared" ref="K52:K58" si="1">+B52+C52+D52+E52+F52+G52+H52</f>
        <v>0</v>
      </c>
      <c r="L52" s="26">
        <v>0</v>
      </c>
    </row>
    <row r="53" spans="1:12" ht="30" x14ac:dyDescent="0.25">
      <c r="A53" s="24" t="s">
        <v>50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 t="s">
        <v>118</v>
      </c>
      <c r="K53" s="26">
        <f t="shared" si="1"/>
        <v>0</v>
      </c>
      <c r="L53" s="26">
        <v>0</v>
      </c>
    </row>
    <row r="54" spans="1:12" ht="30" x14ac:dyDescent="0.25">
      <c r="A54" s="24" t="s">
        <v>51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 t="s">
        <v>118</v>
      </c>
      <c r="K54" s="26">
        <f t="shared" si="1"/>
        <v>0</v>
      </c>
      <c r="L54" s="26">
        <v>0</v>
      </c>
    </row>
    <row r="55" spans="1:12" ht="30" x14ac:dyDescent="0.25">
      <c r="A55" s="24" t="s">
        <v>52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 t="s">
        <v>118</v>
      </c>
      <c r="K55" s="26">
        <f t="shared" si="1"/>
        <v>0</v>
      </c>
      <c r="L55" s="26">
        <v>0</v>
      </c>
    </row>
    <row r="56" spans="1:12" ht="30" x14ac:dyDescent="0.25">
      <c r="A56" s="24" t="s">
        <v>53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 t="s">
        <v>118</v>
      </c>
      <c r="K56" s="26">
        <f t="shared" si="1"/>
        <v>0</v>
      </c>
      <c r="L56" s="26">
        <v>0</v>
      </c>
    </row>
    <row r="57" spans="1:12" x14ac:dyDescent="0.25">
      <c r="A57" s="24" t="s">
        <v>54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 t="s">
        <v>118</v>
      </c>
      <c r="K57" s="26">
        <f t="shared" si="1"/>
        <v>0</v>
      </c>
      <c r="L57" s="26">
        <v>0</v>
      </c>
    </row>
    <row r="58" spans="1:12" ht="30" x14ac:dyDescent="0.25">
      <c r="A58" s="24" t="s">
        <v>55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/>
      <c r="I58" s="42">
        <v>0</v>
      </c>
      <c r="J58" s="42" t="s">
        <v>118</v>
      </c>
      <c r="K58" s="26">
        <f t="shared" si="1"/>
        <v>0</v>
      </c>
      <c r="L58" s="26">
        <v>0</v>
      </c>
    </row>
    <row r="59" spans="1:12" x14ac:dyDescent="0.25">
      <c r="A59" s="3" t="s">
        <v>28</v>
      </c>
      <c r="B59" s="41">
        <v>0</v>
      </c>
      <c r="C59" s="41">
        <v>0</v>
      </c>
      <c r="D59" s="37">
        <v>162073</v>
      </c>
      <c r="E59" s="37">
        <v>16595</v>
      </c>
      <c r="F59" s="41">
        <v>0</v>
      </c>
      <c r="G59" s="37">
        <v>69166.5</v>
      </c>
      <c r="H59" s="37">
        <v>666044.85</v>
      </c>
      <c r="I59" s="37">
        <v>536969.66</v>
      </c>
      <c r="J59" s="37">
        <v>744682.9</v>
      </c>
      <c r="K59" s="26">
        <f>+B59+C59+D59+E59+F59+G59+H59+I59+J59</f>
        <v>2195531.91</v>
      </c>
      <c r="L59" s="26">
        <v>1.1100000000000001</v>
      </c>
    </row>
    <row r="60" spans="1:12" x14ac:dyDescent="0.25">
      <c r="A60" s="24" t="s">
        <v>29</v>
      </c>
      <c r="B60" s="42">
        <v>0</v>
      </c>
      <c r="C60" s="42">
        <v>0</v>
      </c>
      <c r="D60" s="38">
        <v>143783</v>
      </c>
      <c r="E60" s="38">
        <v>16595</v>
      </c>
      <c r="F60" s="42">
        <v>0</v>
      </c>
      <c r="G60" s="38">
        <v>39076.5</v>
      </c>
      <c r="H60" s="38">
        <v>502638.45</v>
      </c>
      <c r="I60" s="38">
        <v>219495.66</v>
      </c>
      <c r="J60" s="38">
        <v>638496.53</v>
      </c>
      <c r="K60" s="26">
        <f t="shared" ref="K60:K84" si="2">+B60+C60+D60+E60+F60+G60+H60+I60+J60</f>
        <v>1560085.1400000001</v>
      </c>
      <c r="L60" s="26">
        <v>8.52</v>
      </c>
    </row>
    <row r="61" spans="1:12" x14ac:dyDescent="0.25">
      <c r="A61" s="24" t="s">
        <v>30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76043.13</v>
      </c>
      <c r="K61" s="26">
        <f t="shared" si="2"/>
        <v>76043.13</v>
      </c>
      <c r="L61" s="26">
        <v>0</v>
      </c>
    </row>
    <row r="62" spans="1:12" x14ac:dyDescent="0.25">
      <c r="A62" s="24" t="s">
        <v>31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26">
        <f t="shared" si="2"/>
        <v>0</v>
      </c>
      <c r="L62" s="26">
        <v>0</v>
      </c>
    </row>
    <row r="63" spans="1:12" ht="30" x14ac:dyDescent="0.25">
      <c r="A63" s="24" t="s">
        <v>32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26">
        <f t="shared" si="2"/>
        <v>0</v>
      </c>
      <c r="L63" s="26">
        <v>0</v>
      </c>
    </row>
    <row r="64" spans="1:12" x14ac:dyDescent="0.25">
      <c r="A64" s="24" t="s">
        <v>33</v>
      </c>
      <c r="B64" s="42">
        <v>0</v>
      </c>
      <c r="C64" s="42">
        <v>0</v>
      </c>
      <c r="D64" s="38">
        <v>18290</v>
      </c>
      <c r="E64" s="42">
        <v>0</v>
      </c>
      <c r="F64" s="42">
        <v>0</v>
      </c>
      <c r="G64" s="38">
        <v>30090</v>
      </c>
      <c r="H64" s="38">
        <v>163406.39999999999</v>
      </c>
      <c r="I64" s="38">
        <v>88500</v>
      </c>
      <c r="J64" s="38">
        <v>23090.43</v>
      </c>
      <c r="K64" s="26">
        <f t="shared" si="2"/>
        <v>323376.83</v>
      </c>
      <c r="L64" s="26">
        <v>100</v>
      </c>
    </row>
    <row r="65" spans="1:13" x14ac:dyDescent="0.25">
      <c r="A65" s="24" t="s">
        <v>56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66">
        <v>0</v>
      </c>
      <c r="H65" s="66">
        <v>0</v>
      </c>
      <c r="I65" s="66">
        <v>228974</v>
      </c>
      <c r="J65" s="66">
        <v>7052.81</v>
      </c>
      <c r="K65" s="26">
        <f t="shared" si="2"/>
        <v>236026.81</v>
      </c>
      <c r="L65" s="26">
        <v>0</v>
      </c>
    </row>
    <row r="66" spans="1:13" x14ac:dyDescent="0.25">
      <c r="A66" s="24" t="s">
        <v>57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26">
        <f t="shared" si="2"/>
        <v>0</v>
      </c>
      <c r="L66" s="26">
        <v>0</v>
      </c>
    </row>
    <row r="67" spans="1:13" x14ac:dyDescent="0.25">
      <c r="A67" s="24" t="s">
        <v>34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26">
        <f t="shared" si="2"/>
        <v>0</v>
      </c>
      <c r="L67" s="26">
        <v>0</v>
      </c>
    </row>
    <row r="68" spans="1:13" ht="17.25" customHeight="1" x14ac:dyDescent="0.25">
      <c r="A68" s="24" t="s">
        <v>58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26">
        <f t="shared" si="2"/>
        <v>0</v>
      </c>
      <c r="L68" s="26">
        <v>0</v>
      </c>
    </row>
    <row r="69" spans="1:13" x14ac:dyDescent="0.25">
      <c r="A69" s="3" t="s">
        <v>59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26">
        <f t="shared" si="2"/>
        <v>0</v>
      </c>
      <c r="L69" s="26">
        <v>0</v>
      </c>
    </row>
    <row r="70" spans="1:13" x14ac:dyDescent="0.25">
      <c r="A70" s="24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26">
        <f t="shared" si="2"/>
        <v>0</v>
      </c>
      <c r="L70" s="26">
        <v>0</v>
      </c>
    </row>
    <row r="71" spans="1:13" x14ac:dyDescent="0.25">
      <c r="A71" s="24" t="s">
        <v>61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26">
        <f t="shared" si="2"/>
        <v>0</v>
      </c>
      <c r="L71" s="26">
        <v>0</v>
      </c>
    </row>
    <row r="72" spans="1:13" x14ac:dyDescent="0.25">
      <c r="A72" s="24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26">
        <f t="shared" si="2"/>
        <v>0</v>
      </c>
      <c r="L72" s="26">
        <v>0</v>
      </c>
    </row>
    <row r="73" spans="1:13" ht="30" x14ac:dyDescent="0.25">
      <c r="A73" s="24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26">
        <f t="shared" si="2"/>
        <v>0</v>
      </c>
      <c r="L73" s="26">
        <v>0</v>
      </c>
    </row>
    <row r="74" spans="1:13" ht="30" x14ac:dyDescent="0.25">
      <c r="A74" s="3" t="s">
        <v>64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26">
        <f t="shared" si="2"/>
        <v>0</v>
      </c>
      <c r="L74" s="26">
        <v>0</v>
      </c>
    </row>
    <row r="75" spans="1:13" x14ac:dyDescent="0.25">
      <c r="A75" s="24" t="s">
        <v>65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26">
        <f t="shared" si="2"/>
        <v>0</v>
      </c>
      <c r="L75" s="26">
        <v>0</v>
      </c>
    </row>
    <row r="76" spans="1:13" ht="30" x14ac:dyDescent="0.25">
      <c r="A76" s="24" t="s">
        <v>66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26">
        <f t="shared" si="2"/>
        <v>0</v>
      </c>
      <c r="L76" s="26">
        <v>0</v>
      </c>
    </row>
    <row r="77" spans="1:13" x14ac:dyDescent="0.25">
      <c r="A77" s="3" t="s">
        <v>67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26">
        <f t="shared" si="2"/>
        <v>0</v>
      </c>
      <c r="L77" s="26">
        <v>0</v>
      </c>
    </row>
    <row r="78" spans="1:13" x14ac:dyDescent="0.25">
      <c r="A78" s="24" t="s">
        <v>68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26">
        <f t="shared" si="2"/>
        <v>0</v>
      </c>
      <c r="L78" s="26">
        <v>0</v>
      </c>
    </row>
    <row r="79" spans="1:13" x14ac:dyDescent="0.25">
      <c r="A79" s="24" t="s">
        <v>69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26">
        <f t="shared" si="2"/>
        <v>0</v>
      </c>
      <c r="L79" s="26">
        <v>0</v>
      </c>
    </row>
    <row r="80" spans="1:13" ht="30" x14ac:dyDescent="0.25">
      <c r="A80" s="24" t="s">
        <v>70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26">
        <f t="shared" si="2"/>
        <v>0</v>
      </c>
      <c r="L80" s="26">
        <v>0</v>
      </c>
      <c r="M80" s="22"/>
    </row>
    <row r="81" spans="1:13" x14ac:dyDescent="0.25">
      <c r="A81" s="24"/>
      <c r="B81" s="39"/>
      <c r="C81" s="39"/>
      <c r="D81" s="39"/>
      <c r="E81" s="39"/>
      <c r="F81" s="39"/>
      <c r="G81" s="39"/>
      <c r="H81" s="39"/>
      <c r="I81" s="39"/>
      <c r="J81" s="39"/>
      <c r="K81" s="26">
        <f t="shared" si="2"/>
        <v>0</v>
      </c>
      <c r="L81" s="26"/>
      <c r="M81" s="22"/>
    </row>
    <row r="82" spans="1:13" x14ac:dyDescent="0.25">
      <c r="A82" s="24"/>
      <c r="B82" s="39"/>
      <c r="C82" s="39"/>
      <c r="D82" s="39"/>
      <c r="E82" s="39"/>
      <c r="F82" s="39"/>
      <c r="G82" s="39"/>
      <c r="H82" s="39"/>
      <c r="I82" s="39"/>
      <c r="J82" s="39"/>
      <c r="K82" s="26">
        <f t="shared" si="2"/>
        <v>0</v>
      </c>
      <c r="L82" s="26"/>
      <c r="M82" s="22"/>
    </row>
    <row r="83" spans="1:13" x14ac:dyDescent="0.25">
      <c r="A83" s="24"/>
      <c r="B83" s="39"/>
      <c r="C83" s="39"/>
      <c r="D83" s="39"/>
      <c r="E83" s="39"/>
      <c r="F83" s="39"/>
      <c r="G83" s="39"/>
      <c r="H83" s="39"/>
      <c r="I83" s="39"/>
      <c r="J83" s="39"/>
      <c r="K83" s="26">
        <f t="shared" si="2"/>
        <v>0</v>
      </c>
      <c r="L83" s="26"/>
      <c r="M83" s="22"/>
    </row>
    <row r="84" spans="1:13" x14ac:dyDescent="0.25">
      <c r="A84" s="24"/>
      <c r="B84" s="39"/>
      <c r="C84" s="39"/>
      <c r="D84" s="39"/>
      <c r="E84" s="39"/>
      <c r="F84" s="39"/>
      <c r="G84" s="39"/>
      <c r="H84" s="39"/>
      <c r="I84" s="39"/>
      <c r="J84" s="39"/>
      <c r="K84" s="26">
        <f t="shared" si="2"/>
        <v>0</v>
      </c>
      <c r="L84" s="26"/>
      <c r="M84" s="22"/>
    </row>
    <row r="85" spans="1:13" x14ac:dyDescent="0.25">
      <c r="A85" s="24"/>
      <c r="B85" s="39"/>
      <c r="C85" s="39"/>
      <c r="D85" s="39"/>
      <c r="E85" s="39"/>
      <c r="F85" s="39"/>
      <c r="G85" s="39"/>
      <c r="H85" s="39"/>
      <c r="I85" s="39"/>
      <c r="J85" s="39"/>
      <c r="K85" s="26"/>
      <c r="L85" s="26"/>
      <c r="M85" s="22"/>
    </row>
    <row r="86" spans="1:13" x14ac:dyDescent="0.25">
      <c r="M86" s="22"/>
    </row>
    <row r="87" spans="1:13" x14ac:dyDescent="0.25">
      <c r="A87" s="71" t="s">
        <v>97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49"/>
      <c r="M87" s="22"/>
    </row>
    <row r="88" spans="1:13" x14ac:dyDescent="0.25">
      <c r="A88" s="71" t="s">
        <v>98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49"/>
      <c r="M88" s="22"/>
    </row>
    <row r="89" spans="1:13" x14ac:dyDescent="0.25">
      <c r="A89" s="71" t="s">
        <v>104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49"/>
      <c r="M89" s="22"/>
    </row>
    <row r="90" spans="1:13" x14ac:dyDescent="0.25">
      <c r="A90" s="71" t="s">
        <v>93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49"/>
      <c r="M90" s="22"/>
    </row>
    <row r="91" spans="1:13" x14ac:dyDescent="0.25">
      <c r="A91" s="72" t="s">
        <v>102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48"/>
      <c r="M91" s="22"/>
    </row>
    <row r="92" spans="1:13" x14ac:dyDescent="0.25">
      <c r="A92" s="24"/>
      <c r="B92" s="39"/>
      <c r="C92" s="39"/>
      <c r="D92" s="39"/>
      <c r="E92" s="39"/>
      <c r="F92" s="39"/>
      <c r="G92" s="39"/>
      <c r="H92" s="39"/>
      <c r="I92" s="39"/>
      <c r="J92" s="39"/>
      <c r="K92" s="26"/>
      <c r="L92" s="26"/>
      <c r="M92" s="22"/>
    </row>
    <row r="93" spans="1:13" x14ac:dyDescent="0.25">
      <c r="A93" s="10" t="s">
        <v>35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26">
        <f>+B93+C93+D93+E93+F93+G93+H93</f>
        <v>0</v>
      </c>
      <c r="L93" s="26">
        <v>0</v>
      </c>
    </row>
    <row r="94" spans="1:13" x14ac:dyDescent="0.25">
      <c r="A94" s="34"/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26">
        <f t="shared" ref="K94:K103" si="3">+B94+C94+D94+E94+F94+G94+H94</f>
        <v>0</v>
      </c>
      <c r="L94" s="26">
        <v>0</v>
      </c>
    </row>
    <row r="95" spans="1:13" x14ac:dyDescent="0.25">
      <c r="A95" s="1" t="s">
        <v>71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26">
        <f t="shared" si="3"/>
        <v>0</v>
      </c>
      <c r="L95" s="26">
        <v>0</v>
      </c>
    </row>
    <row r="96" spans="1:13" x14ac:dyDescent="0.25">
      <c r="A96" s="3" t="s">
        <v>72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26">
        <f t="shared" si="3"/>
        <v>0</v>
      </c>
      <c r="L96" s="26">
        <v>0</v>
      </c>
    </row>
    <row r="97" spans="1:14" x14ac:dyDescent="0.25">
      <c r="A97" s="24" t="s">
        <v>73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26">
        <f t="shared" si="3"/>
        <v>0</v>
      </c>
      <c r="L97" s="26">
        <v>0</v>
      </c>
    </row>
    <row r="98" spans="1:14" x14ac:dyDescent="0.25">
      <c r="A98" s="24" t="s">
        <v>74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26">
        <f t="shared" si="3"/>
        <v>0</v>
      </c>
      <c r="L98" s="26">
        <v>0</v>
      </c>
      <c r="M98" s="32"/>
    </row>
    <row r="99" spans="1:14" x14ac:dyDescent="0.25">
      <c r="A99" s="3" t="s">
        <v>75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26">
        <f t="shared" si="3"/>
        <v>0</v>
      </c>
      <c r="L99" s="26">
        <v>0</v>
      </c>
    </row>
    <row r="100" spans="1:14" s="22" customFormat="1" x14ac:dyDescent="0.25">
      <c r="A100" s="24" t="s">
        <v>76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26">
        <f t="shared" si="3"/>
        <v>0</v>
      </c>
      <c r="L100" s="26">
        <v>0</v>
      </c>
      <c r="M100" s="23"/>
      <c r="N100" s="23"/>
    </row>
    <row r="101" spans="1:14" x14ac:dyDescent="0.25">
      <c r="A101" s="24" t="s">
        <v>77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26">
        <f t="shared" si="3"/>
        <v>0</v>
      </c>
      <c r="L101" s="26">
        <v>0</v>
      </c>
    </row>
    <row r="102" spans="1:14" x14ac:dyDescent="0.25">
      <c r="A102" s="3" t="s">
        <v>78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26">
        <f t="shared" si="3"/>
        <v>0</v>
      </c>
      <c r="L102" s="26">
        <v>0</v>
      </c>
    </row>
    <row r="103" spans="1:14" x14ac:dyDescent="0.25">
      <c r="A103" s="24" t="s">
        <v>79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26">
        <f t="shared" si="3"/>
        <v>0</v>
      </c>
      <c r="L103" s="26">
        <v>0</v>
      </c>
    </row>
    <row r="104" spans="1:14" x14ac:dyDescent="0.25">
      <c r="A104" s="10" t="s">
        <v>80</v>
      </c>
      <c r="B104" s="43">
        <f t="shared" ref="B104:H104" si="4">+B59+B51+B36+B26+B16+B10</f>
        <v>17219977.59</v>
      </c>
      <c r="C104" s="43">
        <f t="shared" si="4"/>
        <v>18825449.52</v>
      </c>
      <c r="D104" s="43">
        <f t="shared" si="4"/>
        <v>24055481.349999998</v>
      </c>
      <c r="E104" s="43">
        <f t="shared" si="4"/>
        <v>25723090.099999998</v>
      </c>
      <c r="F104" s="43">
        <f t="shared" si="4"/>
        <v>32833590.75</v>
      </c>
      <c r="G104" s="43">
        <f t="shared" si="4"/>
        <v>20972853.210000001</v>
      </c>
      <c r="H104" s="43">
        <f t="shared" si="4"/>
        <v>22604668.609999999</v>
      </c>
      <c r="I104" s="43">
        <v>23064867.960000001</v>
      </c>
      <c r="J104" s="43"/>
      <c r="K104" s="26">
        <f>+B104+C104+D104+E104+F104+G104+H104+I104</f>
        <v>185299979.09</v>
      </c>
      <c r="L104" s="26"/>
    </row>
    <row r="105" spans="1:14" x14ac:dyDescent="0.25">
      <c r="K105" s="26"/>
      <c r="L105" s="26"/>
    </row>
    <row r="106" spans="1:14" x14ac:dyDescent="0.25">
      <c r="A106" s="35" t="s">
        <v>81</v>
      </c>
      <c r="B106" s="44">
        <f t="shared" ref="B106:H106" si="5">+B104</f>
        <v>17219977.59</v>
      </c>
      <c r="C106" s="44">
        <f t="shared" si="5"/>
        <v>18825449.52</v>
      </c>
      <c r="D106" s="44">
        <f t="shared" si="5"/>
        <v>24055481.349999998</v>
      </c>
      <c r="E106" s="44">
        <f t="shared" si="5"/>
        <v>25723090.099999998</v>
      </c>
      <c r="F106" s="44">
        <f t="shared" si="5"/>
        <v>32833590.75</v>
      </c>
      <c r="G106" s="44">
        <f t="shared" si="5"/>
        <v>20972853.210000001</v>
      </c>
      <c r="H106" s="44">
        <f t="shared" si="5"/>
        <v>22604668.609999999</v>
      </c>
      <c r="I106" s="44">
        <v>23064867.960000001</v>
      </c>
      <c r="J106" s="44">
        <f>J59+J36+J26+J16+J10</f>
        <v>23610742.770000003</v>
      </c>
      <c r="K106" s="28">
        <f>+B106+C106+D106+E106+F106+G106+H106+I106+J106</f>
        <v>208910721.86000001</v>
      </c>
      <c r="L106" s="62"/>
      <c r="M106" s="32"/>
    </row>
    <row r="107" spans="1:14" x14ac:dyDescent="0.25">
      <c r="A107" s="25" t="s">
        <v>92</v>
      </c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4" x14ac:dyDescent="0.25">
      <c r="A108" s="25" t="s">
        <v>90</v>
      </c>
    </row>
    <row r="109" spans="1:14" x14ac:dyDescent="0.25">
      <c r="A109" s="25" t="s">
        <v>91</v>
      </c>
    </row>
    <row r="112" spans="1:14" ht="15.75" hidden="1" thickBot="1" x14ac:dyDescent="0.3">
      <c r="A112" s="51" t="s">
        <v>107</v>
      </c>
    </row>
    <row r="113" spans="1:10" hidden="1" x14ac:dyDescent="0.25">
      <c r="A113" s="54">
        <v>329110565.93000001</v>
      </c>
    </row>
    <row r="114" spans="1:10" ht="30.75" hidden="1" thickBot="1" x14ac:dyDescent="0.3">
      <c r="A114" s="51" t="s">
        <v>108</v>
      </c>
      <c r="B114" s="53" t="s">
        <v>110</v>
      </c>
      <c r="C114" s="51" t="s">
        <v>111</v>
      </c>
      <c r="D114" s="52" t="s">
        <v>112</v>
      </c>
      <c r="E114" s="31"/>
      <c r="F114" s="31"/>
      <c r="G114" s="31"/>
      <c r="H114" s="31"/>
      <c r="I114" s="31"/>
      <c r="J114" s="31"/>
    </row>
    <row r="115" spans="1:10" hidden="1" x14ac:dyDescent="0.25">
      <c r="A115" s="54">
        <v>60100908.460000001</v>
      </c>
      <c r="B115" s="55">
        <v>0.18260000000000001</v>
      </c>
      <c r="C115" s="73">
        <f>+A115-A117</f>
        <v>-10808936.539999999</v>
      </c>
      <c r="D115" s="76">
        <f>+C115/A117</f>
        <v>-0.15243209937914826</v>
      </c>
      <c r="E115" s="65"/>
      <c r="F115" s="65"/>
      <c r="G115" s="65"/>
      <c r="H115" s="65"/>
      <c r="I115" s="65"/>
      <c r="J115" s="65"/>
    </row>
    <row r="116" spans="1:10" ht="15.75" hidden="1" thickBot="1" x14ac:dyDescent="0.3">
      <c r="A116" s="51" t="s">
        <v>109</v>
      </c>
      <c r="B116" s="53" t="s">
        <v>110</v>
      </c>
      <c r="C116" s="74"/>
      <c r="D116" s="77"/>
      <c r="E116" s="65"/>
      <c r="F116" s="65"/>
      <c r="G116" s="65"/>
      <c r="H116" s="65"/>
      <c r="I116" s="65"/>
      <c r="J116" s="65"/>
    </row>
    <row r="117" spans="1:10" ht="15.75" hidden="1" thickBot="1" x14ac:dyDescent="0.3">
      <c r="A117" s="63">
        <f>23636615*3</f>
        <v>70909845</v>
      </c>
      <c r="B117" s="64">
        <f>+A117/A113</f>
        <v>0.21545903517142664</v>
      </c>
      <c r="C117" s="75"/>
      <c r="D117" s="78"/>
      <c r="E117" s="65"/>
      <c r="F117" s="65"/>
      <c r="G117" s="65"/>
      <c r="H117" s="65"/>
      <c r="I117" s="65"/>
      <c r="J117" s="65"/>
    </row>
    <row r="118" spans="1:10" hidden="1" x14ac:dyDescent="0.25">
      <c r="A118" s="56" t="s">
        <v>113</v>
      </c>
      <c r="B118" s="57"/>
      <c r="C118" s="58"/>
      <c r="D118" s="58"/>
      <c r="E118" s="58"/>
      <c r="F118" s="58"/>
      <c r="G118" s="58"/>
      <c r="H118" s="58"/>
      <c r="I118" s="58"/>
      <c r="J118" s="58"/>
    </row>
    <row r="119" spans="1:10" hidden="1" x14ac:dyDescent="0.25">
      <c r="A119" s="56"/>
      <c r="B119" s="57"/>
      <c r="C119" s="58"/>
      <c r="D119" s="58"/>
      <c r="E119" s="58"/>
      <c r="F119" s="58"/>
      <c r="G119" s="58"/>
      <c r="H119" s="58"/>
      <c r="I119" s="58"/>
      <c r="J119" s="58"/>
    </row>
    <row r="120" spans="1:10" x14ac:dyDescent="0.25">
      <c r="A120" s="67">
        <f>B106+C106+D106+E106+F106+G106+H106+I106</f>
        <v>185299979.09</v>
      </c>
      <c r="B120" s="57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25">
      <c r="A121" s="56"/>
      <c r="B121" s="57"/>
      <c r="C121" s="58"/>
      <c r="D121" s="58"/>
      <c r="E121" s="58"/>
      <c r="F121" s="58"/>
      <c r="G121" s="58"/>
      <c r="H121" s="58"/>
      <c r="I121" s="58"/>
      <c r="J121" s="58"/>
    </row>
    <row r="122" spans="1:10" x14ac:dyDescent="0.25">
      <c r="A122" s="56"/>
      <c r="B122" s="57"/>
      <c r="C122" s="58"/>
      <c r="D122" s="58"/>
      <c r="E122" s="58"/>
      <c r="F122" s="58"/>
      <c r="G122" s="58"/>
      <c r="H122" s="58"/>
      <c r="I122" s="58"/>
      <c r="J122" s="58"/>
    </row>
    <row r="123" spans="1:10" x14ac:dyDescent="0.25">
      <c r="A123" s="56"/>
      <c r="B123" s="57"/>
      <c r="C123" s="58"/>
      <c r="D123" s="58"/>
      <c r="E123" s="58"/>
      <c r="F123" s="58"/>
      <c r="G123" s="58"/>
      <c r="H123" s="58"/>
      <c r="I123" s="58"/>
      <c r="J123" s="58"/>
    </row>
    <row r="124" spans="1:10" x14ac:dyDescent="0.25">
      <c r="A124" s="67"/>
      <c r="B124" s="57"/>
      <c r="C124" s="58"/>
      <c r="D124" s="58"/>
      <c r="E124" s="58"/>
      <c r="F124" s="58"/>
      <c r="G124" s="58"/>
      <c r="H124" s="58"/>
      <c r="I124" s="58"/>
      <c r="J124" s="58"/>
    </row>
    <row r="125" spans="1:10" x14ac:dyDescent="0.25">
      <c r="A125" s="56"/>
      <c r="B125" s="57"/>
      <c r="C125" s="58"/>
      <c r="D125" s="58"/>
      <c r="E125" s="58"/>
      <c r="F125" s="58"/>
      <c r="G125" s="58"/>
      <c r="H125" s="58"/>
      <c r="I125" s="58"/>
      <c r="J125" s="58"/>
    </row>
    <row r="126" spans="1:10" x14ac:dyDescent="0.25">
      <c r="A126" s="56"/>
      <c r="B126" s="57"/>
      <c r="C126" s="58"/>
      <c r="D126" s="58"/>
      <c r="E126" s="58"/>
      <c r="F126" s="58"/>
      <c r="G126" s="58"/>
      <c r="H126" s="58"/>
      <c r="I126" s="58"/>
      <c r="J126" s="58"/>
    </row>
    <row r="129" spans="1:14" x14ac:dyDescent="0.25">
      <c r="A129" s="25" t="s">
        <v>100</v>
      </c>
      <c r="E129" s="25"/>
      <c r="F129" s="25"/>
      <c r="G129" s="25" t="s">
        <v>100</v>
      </c>
      <c r="H129" s="25"/>
      <c r="I129" s="25"/>
      <c r="J129" s="25"/>
    </row>
    <row r="130" spans="1:14" ht="15.75" x14ac:dyDescent="0.25">
      <c r="A130" s="59" t="s">
        <v>120</v>
      </c>
      <c r="B130" s="60"/>
      <c r="C130" s="60"/>
      <c r="E130" s="59"/>
      <c r="F130" s="59"/>
      <c r="G130" s="59" t="s">
        <v>101</v>
      </c>
      <c r="H130" s="59"/>
      <c r="I130" s="59"/>
      <c r="J130" s="59"/>
      <c r="K130" s="61"/>
      <c r="L130" s="61"/>
    </row>
    <row r="131" spans="1:14" x14ac:dyDescent="0.25">
      <c r="A131" s="25" t="s">
        <v>121</v>
      </c>
      <c r="E131" s="25"/>
      <c r="F131" s="25"/>
      <c r="G131" s="25" t="s">
        <v>99</v>
      </c>
      <c r="H131" s="25"/>
      <c r="I131" s="25"/>
      <c r="J131" s="25"/>
      <c r="M131" s="36"/>
      <c r="N131" s="22"/>
    </row>
  </sheetData>
  <mergeCells count="17">
    <mergeCell ref="A90:K90"/>
    <mergeCell ref="A91:K91"/>
    <mergeCell ref="C115:C117"/>
    <mergeCell ref="D115:D117"/>
    <mergeCell ref="A7:K7"/>
    <mergeCell ref="A49:K49"/>
    <mergeCell ref="A50:K50"/>
    <mergeCell ref="A47:K47"/>
    <mergeCell ref="A48:K48"/>
    <mergeCell ref="A87:K87"/>
    <mergeCell ref="A88:K88"/>
    <mergeCell ref="A89:K89"/>
    <mergeCell ref="A3:K3"/>
    <mergeCell ref="A4:K4"/>
    <mergeCell ref="A5:K5"/>
    <mergeCell ref="A6:K6"/>
    <mergeCell ref="A46:K46"/>
  </mergeCells>
  <pageMargins left="0.1" right="0.1" top="0.1" bottom="0.1" header="0.1" footer="0.1"/>
  <pageSetup paperSize="9" scale="65" fitToWidth="0" orientation="landscape" r:id="rId1"/>
  <rowBreaks count="2" manualBreakCount="2">
    <brk id="43" max="5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2022-10-06T14:53:18Z</cp:lastPrinted>
  <dcterms:created xsi:type="dcterms:W3CDTF">2018-04-17T18:57:16Z</dcterms:created>
  <dcterms:modified xsi:type="dcterms:W3CDTF">2022-10-06T15:20:35Z</dcterms:modified>
</cp:coreProperties>
</file>